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5"/>
  </bookViews>
  <sheets>
    <sheet name="grunty" sheetId="1" r:id="rId1"/>
    <sheet name="mieszkańcy" sheetId="2" r:id="rId2"/>
    <sheet name="rekrutacja" sheetId="3" r:id="rId3"/>
    <sheet name="zarobki" sheetId="4" r:id="rId4"/>
    <sheet name="zysk" sheetId="5" r:id="rId5"/>
    <sheet name="zestawienie" sheetId="6" r:id="rId6"/>
    <sheet name="Polska" sheetId="7" r:id="rId7"/>
  </sheets>
  <externalReferences>
    <externalReference r:id="rId8"/>
    <externalReference r:id="rId9"/>
  </externalReferences>
  <definedNames>
    <definedName name="ogółem">grunty!$B$9</definedName>
    <definedName name="Razem">mieszkańcy!$B$11</definedName>
  </definedNames>
  <calcPr calcId="124519"/>
</workbook>
</file>

<file path=xl/calcChain.xml><?xml version="1.0" encoding="utf-8"?>
<calcChain xmlns="http://schemas.openxmlformats.org/spreadsheetml/2006/main">
  <c r="G22" i="7"/>
  <c r="D22"/>
  <c r="C22"/>
  <c r="E21"/>
  <c r="E20"/>
  <c r="E19"/>
  <c r="E18"/>
  <c r="E17"/>
  <c r="E16"/>
  <c r="E15"/>
  <c r="E14"/>
  <c r="E13"/>
  <c r="E12"/>
  <c r="E11"/>
  <c r="E10"/>
  <c r="E9"/>
  <c r="E8"/>
  <c r="E7"/>
  <c r="E6"/>
  <c r="E22" s="1"/>
  <c r="E19" i="3"/>
  <c r="E18"/>
  <c r="E17"/>
  <c r="C16"/>
  <c r="C15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J3"/>
  <c r="K3" s="1"/>
  <c r="B11" i="2"/>
  <c r="C11" s="1"/>
  <c r="C9"/>
  <c r="C8"/>
  <c r="C7"/>
  <c r="C6"/>
  <c r="C5"/>
  <c r="C4"/>
  <c r="C3"/>
  <c r="C9" i="1"/>
  <c r="B9"/>
  <c r="C8"/>
  <c r="C7"/>
  <c r="C6"/>
  <c r="C5"/>
  <c r="C4"/>
  <c r="C3"/>
  <c r="C10" i="2" l="1"/>
</calcChain>
</file>

<file path=xl/comments1.xml><?xml version="1.0" encoding="utf-8"?>
<comments xmlns="http://schemas.openxmlformats.org/spreadsheetml/2006/main">
  <authors>
    <author>Autor</author>
  </authors>
  <commentList>
    <comment ref="C3" authorId="0">
      <text>
        <r>
          <rPr>
            <sz val="8"/>
            <color indexed="81"/>
            <rFont val="Tahoma"/>
            <charset val="238"/>
          </rPr>
          <t>Oblicz jaki prcent całości stanowią poszcególne grunty
=ilość gruntów/Ogółem
pomiętaj o formatowaniu procentowym</t>
        </r>
      </text>
    </comment>
    <comment ref="B9" authorId="0">
      <text>
        <r>
          <rPr>
            <sz val="8"/>
            <color indexed="81"/>
            <rFont val="Tahoma"/>
            <charset val="238"/>
          </rPr>
          <t xml:space="preserve">Oblicz powierzchnię wszystkich gruntów Gdyni, zdefiniuj nazwę komórki Ogółem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3" authorId="0">
      <text>
        <r>
          <rPr>
            <sz val="8"/>
            <color indexed="81"/>
            <rFont val="Tahoma"/>
            <charset val="238"/>
          </rPr>
          <t xml:space="preserve">oblicz jaki procent stanowią poszczególne grupy mieszkańców, pamiętaj o formatowaniu procentowym,
=liczba/ razem
</t>
        </r>
      </text>
    </comment>
    <comment ref="B11" authorId="0">
      <text>
        <r>
          <rPr>
            <sz val="8"/>
            <color indexed="81"/>
            <rFont val="Tahoma"/>
            <charset val="238"/>
          </rPr>
          <t xml:space="preserve">ustal liczbę wszystkich mieszkańców Gdyni,
zdefiniuj nazwę kmórki Razem
</t>
        </r>
      </text>
    </comment>
  </commentList>
</comments>
</file>

<file path=xl/sharedStrings.xml><?xml version="1.0" encoding="utf-8"?>
<sst xmlns="http://schemas.openxmlformats.org/spreadsheetml/2006/main" count="123" uniqueCount="114">
  <si>
    <t>Użytkowanie gruntów  Gdyni</t>
  </si>
  <si>
    <t>rodzaj</t>
  </si>
  <si>
    <t>ha</t>
  </si>
  <si>
    <t>%</t>
  </si>
  <si>
    <t>użytki rolne</t>
  </si>
  <si>
    <t>lasy</t>
  </si>
  <si>
    <t>tereny komunikacyjne</t>
  </si>
  <si>
    <t>tereny mieszkaniowe</t>
  </si>
  <si>
    <t>tereny przemysłowe</t>
  </si>
  <si>
    <t>pozostałe</t>
  </si>
  <si>
    <t>ogółem</t>
  </si>
  <si>
    <t>Struktura wieku mieszkańców Gdyni</t>
  </si>
  <si>
    <t>wiek</t>
  </si>
  <si>
    <t>liczba</t>
  </si>
  <si>
    <t>&lt; 2</t>
  </si>
  <si>
    <t>3 - 6</t>
  </si>
  <si>
    <t>7 - 14</t>
  </si>
  <si>
    <t>15 - 17</t>
  </si>
  <si>
    <t>18 - 59 kobiety</t>
  </si>
  <si>
    <t>18 - 64 mężczyźni</t>
  </si>
  <si>
    <t>&gt; 60 kobiety</t>
  </si>
  <si>
    <t>&gt;65 mężczyźni</t>
  </si>
  <si>
    <t>Razem</t>
  </si>
  <si>
    <t>Oceny</t>
  </si>
  <si>
    <t>Punkty</t>
  </si>
  <si>
    <t>Lp.</t>
  </si>
  <si>
    <t xml:space="preserve">Nazwisko </t>
  </si>
  <si>
    <t xml:space="preserve">Imię </t>
  </si>
  <si>
    <t>j. polski</t>
  </si>
  <si>
    <t>matematyka</t>
  </si>
  <si>
    <t>fizyka</t>
  </si>
  <si>
    <t>j. angielski</t>
  </si>
  <si>
    <t>cz. humanistyczna</t>
  </si>
  <si>
    <t>cz. matematyczna</t>
  </si>
  <si>
    <t>Suma punktów</t>
  </si>
  <si>
    <t>Komunikat o przyjęciu</t>
  </si>
  <si>
    <t xml:space="preserve">Kowalski </t>
  </si>
  <si>
    <t>Rafał</t>
  </si>
  <si>
    <t>Dobrowolska</t>
  </si>
  <si>
    <t>Kamila</t>
  </si>
  <si>
    <t>Kowalik</t>
  </si>
  <si>
    <t>Dominik</t>
  </si>
  <si>
    <t>Nowak</t>
  </si>
  <si>
    <t>Monika</t>
  </si>
  <si>
    <t>Kulesiak</t>
  </si>
  <si>
    <t>Marcin</t>
  </si>
  <si>
    <t>Lewaczyk</t>
  </si>
  <si>
    <t>Piotr</t>
  </si>
  <si>
    <t>Poleński</t>
  </si>
  <si>
    <t>Grochocki</t>
  </si>
  <si>
    <t>Janusz</t>
  </si>
  <si>
    <t>Dobrucka</t>
  </si>
  <si>
    <t>Marta</t>
  </si>
  <si>
    <t>Sadowski</t>
  </si>
  <si>
    <t>Tomasz</t>
  </si>
  <si>
    <t>przyjęty</t>
  </si>
  <si>
    <t>nie przyjęty</t>
  </si>
  <si>
    <t>celujący z matematyki</t>
  </si>
  <si>
    <t>bardzo dobry z matematyki i fizyki</t>
  </si>
  <si>
    <t>co najmniej jedna ocena bardzo dobra</t>
  </si>
  <si>
    <t>Zarobki członków rodziny w okresie trzech miesięcy</t>
  </si>
  <si>
    <t>ojciec</t>
  </si>
  <si>
    <t>matka</t>
  </si>
  <si>
    <t>Miesiąc</t>
  </si>
  <si>
    <t>Zarobki ojca</t>
  </si>
  <si>
    <t>Ilość godz</t>
  </si>
  <si>
    <t>Zarobki matki</t>
  </si>
  <si>
    <t>I</t>
  </si>
  <si>
    <t>II</t>
  </si>
  <si>
    <t>III</t>
  </si>
  <si>
    <t xml:space="preserve">Zyski ze sprzedaży towarów w okresie </t>
  </si>
  <si>
    <t>Towar I</t>
  </si>
  <si>
    <t>Towar II</t>
  </si>
  <si>
    <t>Okres</t>
  </si>
  <si>
    <t>Wartość sprzedaży</t>
  </si>
  <si>
    <t>Zysk</t>
  </si>
  <si>
    <t>Zestawienie semestralne</t>
  </si>
  <si>
    <t>klasa</t>
  </si>
  <si>
    <t>Średnia ocen</t>
  </si>
  <si>
    <t>Frekwencja</t>
  </si>
  <si>
    <t>I a</t>
  </si>
  <si>
    <t>I b</t>
  </si>
  <si>
    <t>I c</t>
  </si>
  <si>
    <t>II a</t>
  </si>
  <si>
    <t>II b</t>
  </si>
  <si>
    <t>II c</t>
  </si>
  <si>
    <t>III a</t>
  </si>
  <si>
    <t>III b</t>
  </si>
  <si>
    <t>III c</t>
  </si>
  <si>
    <t>POLSKA - podział, powierzchnia, ludność</t>
  </si>
  <si>
    <t>Województwo</t>
  </si>
  <si>
    <r>
      <t>Powierzchnia w km</t>
    </r>
    <r>
      <rPr>
        <b/>
        <vertAlign val="superscript"/>
        <sz val="10"/>
        <rFont val="Arial CE"/>
        <family val="2"/>
        <charset val="238"/>
      </rPr>
      <t>2</t>
    </r>
  </si>
  <si>
    <t>Ludność (1999 r.)</t>
  </si>
  <si>
    <t>w tys.</t>
  </si>
  <si>
    <t>Procent wszystkich obywateli</t>
  </si>
  <si>
    <r>
      <t>Liczba osób na 1 km</t>
    </r>
    <r>
      <rPr>
        <b/>
        <vertAlign val="superscript"/>
        <sz val="10"/>
        <rFont val="Arial CE"/>
        <family val="2"/>
        <charset val="238"/>
      </rPr>
      <t>2</t>
    </r>
  </si>
  <si>
    <t>Ludność w miastach - %</t>
  </si>
  <si>
    <t>Ludność w miastach - w tys.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</si>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</sst>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color indexed="81"/>
      <name val="Tahoma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vertAlign val="superscript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44" fontId="5" fillId="0" borderId="6" xfId="1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textRotation="90"/>
    </xf>
    <xf numFmtId="0" fontId="0" fillId="0" borderId="6" xfId="0" applyBorder="1" applyAlignment="1">
      <alignment horizontal="center" wrapText="1"/>
    </xf>
    <xf numFmtId="44" fontId="5" fillId="0" borderId="6" xfId="1" applyFont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quotePrefix="1" applyBorder="1"/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9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Grunty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grunty!$A$3:$A$8</c:f>
              <c:strCache>
                <c:ptCount val="6"/>
                <c:pt idx="0">
                  <c:v>użytki rolne</c:v>
                </c:pt>
                <c:pt idx="1">
                  <c:v>lasy</c:v>
                </c:pt>
                <c:pt idx="2">
                  <c:v>tereny komunikacyjne</c:v>
                </c:pt>
                <c:pt idx="3">
                  <c:v>tereny mieszkaniowe</c:v>
                </c:pt>
                <c:pt idx="4">
                  <c:v>tereny przemysłowe</c:v>
                </c:pt>
                <c:pt idx="5">
                  <c:v>pozostałe</c:v>
                </c:pt>
              </c:strCache>
            </c:strRef>
          </c:cat>
          <c:val>
            <c:numRef>
              <c:f>grunty!$B$3:$B$8</c:f>
              <c:numCache>
                <c:formatCode>General</c:formatCode>
                <c:ptCount val="6"/>
                <c:pt idx="0">
                  <c:v>2478</c:v>
                </c:pt>
                <c:pt idx="1">
                  <c:v>6198</c:v>
                </c:pt>
                <c:pt idx="2">
                  <c:v>1285</c:v>
                </c:pt>
                <c:pt idx="3">
                  <c:v>1594</c:v>
                </c:pt>
                <c:pt idx="4">
                  <c:v>370</c:v>
                </c:pt>
                <c:pt idx="5">
                  <c:v>1624</c:v>
                </c:pt>
              </c:numCache>
            </c:numRef>
          </c:val>
        </c:ser>
        <c:ser>
          <c:idx val="1"/>
          <c:order val="1"/>
          <c:cat>
            <c:strRef>
              <c:f>grunty!$A$3:$A$8</c:f>
              <c:strCache>
                <c:ptCount val="6"/>
                <c:pt idx="0">
                  <c:v>użytki rolne</c:v>
                </c:pt>
                <c:pt idx="1">
                  <c:v>lasy</c:v>
                </c:pt>
                <c:pt idx="2">
                  <c:v>tereny komunikacyjne</c:v>
                </c:pt>
                <c:pt idx="3">
                  <c:v>tereny mieszkaniowe</c:v>
                </c:pt>
                <c:pt idx="4">
                  <c:v>tereny przemysłowe</c:v>
                </c:pt>
                <c:pt idx="5">
                  <c:v>pozostałe</c:v>
                </c:pt>
              </c:strCache>
            </c:strRef>
          </c:cat>
          <c:val>
            <c:numRef>
              <c:f>grunty!$C$3:$C$8</c:f>
              <c:numCache>
                <c:formatCode>0.00%</c:formatCode>
                <c:ptCount val="6"/>
                <c:pt idx="0">
                  <c:v>0.18289172632666617</c:v>
                </c:pt>
                <c:pt idx="1">
                  <c:v>0.45745073437154032</c:v>
                </c:pt>
                <c:pt idx="2">
                  <c:v>9.4840947671414863E-2</c:v>
                </c:pt>
                <c:pt idx="3">
                  <c:v>0.11764705882352941</c:v>
                </c:pt>
                <c:pt idx="4">
                  <c:v>2.7308288434570817E-2</c:v>
                </c:pt>
                <c:pt idx="5">
                  <c:v>0.11986124437227839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Struktura</a:t>
            </a:r>
            <a:r>
              <a:rPr lang="pl-PL" baseline="0"/>
              <a:t> wieku mieszkańców Gdyni</a:t>
            </a:r>
            <a:endParaRPr lang="pl-PL"/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mieszkańcy!$A$3:$A$10</c:f>
              <c:strCache>
                <c:ptCount val="8"/>
                <c:pt idx="0">
                  <c:v>&lt; 2</c:v>
                </c:pt>
                <c:pt idx="1">
                  <c:v>3 - 6</c:v>
                </c:pt>
                <c:pt idx="2">
                  <c:v>7 - 14</c:v>
                </c:pt>
                <c:pt idx="3">
                  <c:v>15 - 17</c:v>
                </c:pt>
                <c:pt idx="4">
                  <c:v>18 - 59 kobiety</c:v>
                </c:pt>
                <c:pt idx="5">
                  <c:v>18 - 64 mężczyźni</c:v>
                </c:pt>
                <c:pt idx="6">
                  <c:v>&gt; 60 kobiety</c:v>
                </c:pt>
                <c:pt idx="7">
                  <c:v>&gt;65 mężczyźni</c:v>
                </c:pt>
              </c:strCache>
            </c:strRef>
          </c:cat>
          <c:val>
            <c:numRef>
              <c:f>mieszkańcy!$B$3:$B$10</c:f>
              <c:numCache>
                <c:formatCode>General</c:formatCode>
                <c:ptCount val="8"/>
                <c:pt idx="0">
                  <c:v>6512</c:v>
                </c:pt>
                <c:pt idx="1">
                  <c:v>9203</c:v>
                </c:pt>
                <c:pt idx="2">
                  <c:v>22546</c:v>
                </c:pt>
                <c:pt idx="3">
                  <c:v>11276</c:v>
                </c:pt>
                <c:pt idx="4">
                  <c:v>81801</c:v>
                </c:pt>
                <c:pt idx="5">
                  <c:v>83410</c:v>
                </c:pt>
                <c:pt idx="6">
                  <c:v>27246</c:v>
                </c:pt>
                <c:pt idx="7">
                  <c:v>13399</c:v>
                </c:pt>
              </c:numCache>
            </c:numRef>
          </c:val>
        </c:ser>
        <c:ser>
          <c:idx val="1"/>
          <c:order val="1"/>
          <c:cat>
            <c:strRef>
              <c:f>mieszkańcy!$A$3:$A$10</c:f>
              <c:strCache>
                <c:ptCount val="8"/>
                <c:pt idx="0">
                  <c:v>&lt; 2</c:v>
                </c:pt>
                <c:pt idx="1">
                  <c:v>3 - 6</c:v>
                </c:pt>
                <c:pt idx="2">
                  <c:v>7 - 14</c:v>
                </c:pt>
                <c:pt idx="3">
                  <c:v>15 - 17</c:v>
                </c:pt>
                <c:pt idx="4">
                  <c:v>18 - 59 kobiety</c:v>
                </c:pt>
                <c:pt idx="5">
                  <c:v>18 - 64 mężczyźni</c:v>
                </c:pt>
                <c:pt idx="6">
                  <c:v>&gt; 60 kobiety</c:v>
                </c:pt>
                <c:pt idx="7">
                  <c:v>&gt;65 mężczyźni</c:v>
                </c:pt>
              </c:strCache>
            </c:strRef>
          </c:cat>
          <c:val>
            <c:numRef>
              <c:f>mieszkańcy!$C$3:$C$10</c:f>
              <c:numCache>
                <c:formatCode>0.00%</c:formatCode>
                <c:ptCount val="8"/>
                <c:pt idx="0">
                  <c:v>2.5497958048967668E-2</c:v>
                </c:pt>
                <c:pt idx="1">
                  <c:v>3.6034660307839292E-2</c:v>
                </c:pt>
                <c:pt idx="2">
                  <c:v>8.8279631783173385E-2</c:v>
                </c:pt>
                <c:pt idx="3">
                  <c:v>4.4151562493881975E-2</c:v>
                </c:pt>
                <c:pt idx="4">
                  <c:v>0.32029460478556576</c:v>
                </c:pt>
                <c:pt idx="5">
                  <c:v>0.32659469914993755</c:v>
                </c:pt>
                <c:pt idx="6">
                  <c:v>0.10668264204578826</c:v>
                </c:pt>
                <c:pt idx="7">
                  <c:v>5.2464241384846101E-2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rekrutacja!$J$2</c:f>
              <c:strCache>
                <c:ptCount val="1"/>
                <c:pt idx="0">
                  <c:v>Suma punktów</c:v>
                </c:pt>
              </c:strCache>
            </c:strRef>
          </c:tx>
          <c:cat>
            <c:multiLvlStrRef>
              <c:f>rekrutacja!$B$3:$C$12</c:f>
              <c:multiLvlStrCache>
                <c:ptCount val="10"/>
                <c:lvl>
                  <c:pt idx="0">
                    <c:v>Rafał</c:v>
                  </c:pt>
                  <c:pt idx="1">
                    <c:v>Kamila</c:v>
                  </c:pt>
                  <c:pt idx="2">
                    <c:v>Dominik</c:v>
                  </c:pt>
                  <c:pt idx="3">
                    <c:v>Monika</c:v>
                  </c:pt>
                  <c:pt idx="4">
                    <c:v>Marcin</c:v>
                  </c:pt>
                  <c:pt idx="5">
                    <c:v>Piotr</c:v>
                  </c:pt>
                  <c:pt idx="6">
                    <c:v>Marcin</c:v>
                  </c:pt>
                  <c:pt idx="7">
                    <c:v>Janusz</c:v>
                  </c:pt>
                  <c:pt idx="8">
                    <c:v>Marta</c:v>
                  </c:pt>
                  <c:pt idx="9">
                    <c:v>Tomasz</c:v>
                  </c:pt>
                </c:lvl>
                <c:lvl>
                  <c:pt idx="0">
                    <c:v>Kowalski </c:v>
                  </c:pt>
                  <c:pt idx="1">
                    <c:v>Dobrowolska</c:v>
                  </c:pt>
                  <c:pt idx="2">
                    <c:v>Kowalik</c:v>
                  </c:pt>
                  <c:pt idx="3">
                    <c:v>Nowak</c:v>
                  </c:pt>
                  <c:pt idx="4">
                    <c:v>Kulesiak</c:v>
                  </c:pt>
                  <c:pt idx="5">
                    <c:v>Lewaczyk</c:v>
                  </c:pt>
                  <c:pt idx="6">
                    <c:v>Poleński</c:v>
                  </c:pt>
                  <c:pt idx="7">
                    <c:v>Grochocki</c:v>
                  </c:pt>
                  <c:pt idx="8">
                    <c:v>Dobrucka</c:v>
                  </c:pt>
                  <c:pt idx="9">
                    <c:v>Sadowski</c:v>
                  </c:pt>
                </c:lvl>
              </c:multiLvlStrCache>
            </c:multiLvlStrRef>
          </c:cat>
          <c:val>
            <c:numRef>
              <c:f>rekrutacja!$J$3:$J$12</c:f>
              <c:numCache>
                <c:formatCode>General</c:formatCode>
                <c:ptCount val="10"/>
                <c:pt idx="0">
                  <c:v>66</c:v>
                </c:pt>
                <c:pt idx="1">
                  <c:v>113</c:v>
                </c:pt>
                <c:pt idx="2">
                  <c:v>133</c:v>
                </c:pt>
                <c:pt idx="3">
                  <c:v>113</c:v>
                </c:pt>
                <c:pt idx="4">
                  <c:v>135</c:v>
                </c:pt>
                <c:pt idx="5">
                  <c:v>85</c:v>
                </c:pt>
                <c:pt idx="6">
                  <c:v>122</c:v>
                </c:pt>
                <c:pt idx="7">
                  <c:v>150</c:v>
                </c:pt>
                <c:pt idx="8">
                  <c:v>66</c:v>
                </c:pt>
                <c:pt idx="9">
                  <c:v>77</c:v>
                </c:pt>
              </c:numCache>
            </c:numRef>
          </c:val>
        </c:ser>
        <c:dLbls/>
        <c:axId val="111904640"/>
        <c:axId val="111906176"/>
      </c:barChart>
      <c:catAx>
        <c:axId val="111904640"/>
        <c:scaling>
          <c:orientation val="minMax"/>
        </c:scaling>
        <c:axPos val="b"/>
        <c:majorTickMark val="none"/>
        <c:tickLblPos val="nextTo"/>
        <c:crossAx val="111906176"/>
        <c:crosses val="autoZero"/>
        <c:auto val="1"/>
        <c:lblAlgn val="ctr"/>
        <c:lblOffset val="100"/>
      </c:catAx>
      <c:valAx>
        <c:axId val="111906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Punkty</a:t>
                </a:r>
              </a:p>
            </c:rich>
          </c:tx>
          <c:layout/>
        </c:title>
        <c:numFmt formatCode="General" sourceLinked="1"/>
        <c:tickLblPos val="nextTo"/>
        <c:crossAx val="111904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Zarobki członków rodziny </a:t>
            </a:r>
            <a:endParaRPr lang="pl-PL"/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715579615048119"/>
          <c:y val="0.12164220213214089"/>
          <c:w val="0.57266579177602794"/>
          <c:h val="0.68742490522018085"/>
        </c:manualLayout>
      </c:layout>
      <c:bubbleChart>
        <c:ser>
          <c:idx val="0"/>
          <c:order val="0"/>
          <c:tx>
            <c:strRef>
              <c:f>zarobki!$B$3</c:f>
              <c:strCache>
                <c:ptCount val="1"/>
                <c:pt idx="0">
                  <c:v>Zarobki ojca</c:v>
                </c:pt>
              </c:strCache>
            </c:strRef>
          </c:tx>
          <c:xVal>
            <c:strRef>
              <c:f>zarobki!$A$4:$A$6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xVal>
          <c:yVal>
            <c:numRef>
              <c:f>zarobki!$B$4:$B$6</c:f>
              <c:numCache>
                <c:formatCode>General</c:formatCode>
                <c:ptCount val="3"/>
                <c:pt idx="0">
                  <c:v>2200</c:v>
                </c:pt>
                <c:pt idx="1">
                  <c:v>3000</c:v>
                </c:pt>
                <c:pt idx="2">
                  <c:v>2800</c:v>
                </c:pt>
              </c:numCache>
            </c:numRef>
          </c:yVal>
          <c:bubbleSize>
            <c:numRef>
              <c:f>zarobki!$C$4:$C$6</c:f>
              <c:numCache>
                <c:formatCode>General</c:formatCode>
                <c:ptCount val="3"/>
                <c:pt idx="0">
                  <c:v>176</c:v>
                </c:pt>
                <c:pt idx="1">
                  <c:v>212</c:v>
                </c:pt>
                <c:pt idx="2">
                  <c:v>160</c:v>
                </c:pt>
              </c:numCache>
            </c:numRef>
          </c:bubbleSize>
        </c:ser>
        <c:ser>
          <c:idx val="1"/>
          <c:order val="1"/>
          <c:tx>
            <c:strRef>
              <c:f>zarobki!$D$3</c:f>
              <c:strCache>
                <c:ptCount val="1"/>
                <c:pt idx="0">
                  <c:v>Zarobki matki</c:v>
                </c:pt>
              </c:strCache>
            </c:strRef>
          </c:tx>
          <c:spPr>
            <a:ln w="25400">
              <a:noFill/>
            </a:ln>
          </c:spPr>
          <c:xVal>
            <c:strRef>
              <c:f>zarobki!$A$4:$A$6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xVal>
          <c:yVal>
            <c:numRef>
              <c:f>zarobki!$D$4:$D$6</c:f>
              <c:numCache>
                <c:formatCode>General</c:formatCode>
                <c:ptCount val="3"/>
                <c:pt idx="0">
                  <c:v>1500</c:v>
                </c:pt>
                <c:pt idx="1">
                  <c:v>1200</c:v>
                </c:pt>
                <c:pt idx="2">
                  <c:v>2000</c:v>
                </c:pt>
              </c:numCache>
            </c:numRef>
          </c:yVal>
          <c:bubbleSize>
            <c:numRef>
              <c:f>zarobki!$E$4:$E$6</c:f>
              <c:numCache>
                <c:formatCode>General</c:formatCode>
                <c:ptCount val="3"/>
                <c:pt idx="0">
                  <c:v>140</c:v>
                </c:pt>
                <c:pt idx="1">
                  <c:v>136</c:v>
                </c:pt>
                <c:pt idx="2">
                  <c:v>176</c:v>
                </c:pt>
              </c:numCache>
            </c:numRef>
          </c:bubbleSize>
        </c:ser>
        <c:dLbls/>
        <c:bubbleScale val="100"/>
        <c:axId val="124597760"/>
        <c:axId val="123820288"/>
      </c:bubbleChart>
      <c:valAx>
        <c:axId val="124597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Miesiąc</a:t>
                </a:r>
              </a:p>
            </c:rich>
          </c:tx>
          <c:layout/>
        </c:title>
        <c:majorTickMark val="none"/>
        <c:tickLblPos val="nextTo"/>
        <c:crossAx val="123820288"/>
        <c:crosses val="autoZero"/>
        <c:crossBetween val="midCat"/>
      </c:valAx>
      <c:valAx>
        <c:axId val="1238202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Zarobki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45977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en-US"/>
              <a:t>Zarobki członków rodziny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zarobki!$A$3</c:f>
              <c:strCache>
                <c:ptCount val="1"/>
                <c:pt idx="0">
                  <c:v>Miesiąc</c:v>
                </c:pt>
              </c:strCache>
            </c:strRef>
          </c:tx>
          <c:cat>
            <c:strRef>
              <c:f>zarobki!$B$2:$E$2</c:f>
              <c:strCache>
                <c:ptCount val="3"/>
                <c:pt idx="0">
                  <c:v>ojciec</c:v>
                </c:pt>
                <c:pt idx="2">
                  <c:v>matka</c:v>
                </c:pt>
              </c:strCache>
            </c:strRef>
          </c:cat>
          <c:val>
            <c:numRef>
              <c:f>zarobki!$B$3:$E$3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zarobki!$A$4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zarobki!$B$2:$E$2</c:f>
              <c:strCache>
                <c:ptCount val="3"/>
                <c:pt idx="0">
                  <c:v>ojciec</c:v>
                </c:pt>
                <c:pt idx="2">
                  <c:v>matka</c:v>
                </c:pt>
              </c:strCache>
            </c:strRef>
          </c:cat>
          <c:val>
            <c:numRef>
              <c:f>zarobki!$B$4:$E$4</c:f>
              <c:numCache>
                <c:formatCode>General</c:formatCode>
                <c:ptCount val="4"/>
                <c:pt idx="0">
                  <c:v>2200</c:v>
                </c:pt>
                <c:pt idx="1">
                  <c:v>176</c:v>
                </c:pt>
                <c:pt idx="2">
                  <c:v>1500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strRef>
              <c:f>zarobki!$A$5</c:f>
              <c:strCache>
                <c:ptCount val="1"/>
                <c:pt idx="0">
                  <c:v>II</c:v>
                </c:pt>
              </c:strCache>
            </c:strRef>
          </c:tx>
          <c:cat>
            <c:strRef>
              <c:f>zarobki!$B$2:$E$2</c:f>
              <c:strCache>
                <c:ptCount val="3"/>
                <c:pt idx="0">
                  <c:v>ojciec</c:v>
                </c:pt>
                <c:pt idx="2">
                  <c:v>matka</c:v>
                </c:pt>
              </c:strCache>
            </c:strRef>
          </c:cat>
          <c:val>
            <c:numRef>
              <c:f>zarobki!$B$5:$E$5</c:f>
              <c:numCache>
                <c:formatCode>General</c:formatCode>
                <c:ptCount val="4"/>
                <c:pt idx="0">
                  <c:v>3000</c:v>
                </c:pt>
                <c:pt idx="1">
                  <c:v>212</c:v>
                </c:pt>
                <c:pt idx="2">
                  <c:v>1200</c:v>
                </c:pt>
                <c:pt idx="3">
                  <c:v>136</c:v>
                </c:pt>
              </c:numCache>
            </c:numRef>
          </c:val>
        </c:ser>
        <c:ser>
          <c:idx val="3"/>
          <c:order val="3"/>
          <c:tx>
            <c:strRef>
              <c:f>zarobki!$A$6</c:f>
              <c:strCache>
                <c:ptCount val="1"/>
                <c:pt idx="0">
                  <c:v>III</c:v>
                </c:pt>
              </c:strCache>
            </c:strRef>
          </c:tx>
          <c:cat>
            <c:strRef>
              <c:f>zarobki!$B$2:$E$2</c:f>
              <c:strCache>
                <c:ptCount val="3"/>
                <c:pt idx="0">
                  <c:v>ojciec</c:v>
                </c:pt>
                <c:pt idx="2">
                  <c:v>matka</c:v>
                </c:pt>
              </c:strCache>
            </c:strRef>
          </c:cat>
          <c:val>
            <c:numRef>
              <c:f>zarobki!$B$6:$E$6</c:f>
              <c:numCache>
                <c:formatCode>General</c:formatCode>
                <c:ptCount val="4"/>
                <c:pt idx="0">
                  <c:v>2800</c:v>
                </c:pt>
                <c:pt idx="1">
                  <c:v>160</c:v>
                </c:pt>
                <c:pt idx="2">
                  <c:v>2000</c:v>
                </c:pt>
                <c:pt idx="3">
                  <c:v>176</c:v>
                </c:pt>
              </c:numCache>
            </c:numRef>
          </c:val>
        </c:ser>
        <c:dLbls/>
        <c:axId val="131883392"/>
        <c:axId val="131885312"/>
      </c:barChart>
      <c:catAx>
        <c:axId val="13188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Liczba</a:t>
                </a:r>
                <a:r>
                  <a:rPr lang="pl-PL" baseline="0"/>
                  <a:t> godzin</a:t>
                </a:r>
              </a:p>
            </c:rich>
          </c:tx>
          <c:layout/>
        </c:title>
        <c:majorTickMark val="none"/>
        <c:tickLblPos val="nextTo"/>
        <c:crossAx val="131885312"/>
        <c:crosses val="autoZero"/>
        <c:auto val="1"/>
        <c:lblAlgn val="ctr"/>
        <c:lblOffset val="100"/>
      </c:catAx>
      <c:valAx>
        <c:axId val="131885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Zarobki członków rodziny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crossAx val="131883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zestawienie!$B$2</c:f>
              <c:strCache>
                <c:ptCount val="1"/>
                <c:pt idx="0">
                  <c:v>Średnia ocen</c:v>
                </c:pt>
              </c:strCache>
            </c:strRef>
          </c:tx>
          <c:cat>
            <c:strRef>
              <c:f>zestawienie!$A$3:$A$11</c:f>
              <c:strCache>
                <c:ptCount val="9"/>
                <c:pt idx="0">
                  <c:v>I a</c:v>
                </c:pt>
                <c:pt idx="1">
                  <c:v>I b</c:v>
                </c:pt>
                <c:pt idx="2">
                  <c:v>I c</c:v>
                </c:pt>
                <c:pt idx="3">
                  <c:v>II a</c:v>
                </c:pt>
                <c:pt idx="4">
                  <c:v>II b</c:v>
                </c:pt>
                <c:pt idx="5">
                  <c:v>II c</c:v>
                </c:pt>
                <c:pt idx="6">
                  <c:v>III a</c:v>
                </c:pt>
                <c:pt idx="7">
                  <c:v>III b</c:v>
                </c:pt>
                <c:pt idx="8">
                  <c:v>III c</c:v>
                </c:pt>
              </c:strCache>
            </c:strRef>
          </c:cat>
          <c:val>
            <c:numRef>
              <c:f>zestawienie!$B$3:$B$11</c:f>
              <c:numCache>
                <c:formatCode>General</c:formatCode>
                <c:ptCount val="9"/>
                <c:pt idx="0">
                  <c:v>3.5</c:v>
                </c:pt>
                <c:pt idx="1">
                  <c:v>3.45</c:v>
                </c:pt>
                <c:pt idx="2">
                  <c:v>3.62</c:v>
                </c:pt>
                <c:pt idx="3">
                  <c:v>3.4</c:v>
                </c:pt>
                <c:pt idx="4">
                  <c:v>3.56</c:v>
                </c:pt>
                <c:pt idx="5">
                  <c:v>3.98</c:v>
                </c:pt>
                <c:pt idx="6">
                  <c:v>3.56</c:v>
                </c:pt>
                <c:pt idx="7">
                  <c:v>3.8</c:v>
                </c:pt>
                <c:pt idx="8">
                  <c:v>4.12</c:v>
                </c:pt>
              </c:numCache>
            </c:numRef>
          </c:val>
        </c:ser>
        <c:axId val="79600256"/>
        <c:axId val="79869824"/>
      </c:barChart>
      <c:catAx>
        <c:axId val="79600256"/>
        <c:scaling>
          <c:orientation val="minMax"/>
        </c:scaling>
        <c:axPos val="b"/>
        <c:tickLblPos val="nextTo"/>
        <c:crossAx val="79869824"/>
        <c:crosses val="autoZero"/>
        <c:auto val="1"/>
        <c:lblAlgn val="ctr"/>
        <c:lblOffset val="100"/>
      </c:catAx>
      <c:valAx>
        <c:axId val="79869824"/>
        <c:scaling>
          <c:orientation val="minMax"/>
        </c:scaling>
        <c:axPos val="l"/>
        <c:majorGridlines/>
        <c:numFmt formatCode="General" sourceLinked="1"/>
        <c:tickLblPos val="nextTo"/>
        <c:crossAx val="79600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409575</xdr:rowOff>
    </xdr:from>
    <xdr:to>
      <xdr:col>12</xdr:col>
      <xdr:colOff>600075</xdr:colOff>
      <xdr:row>15</xdr:row>
      <xdr:rowOff>142875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171450</xdr:rowOff>
    </xdr:from>
    <xdr:to>
      <xdr:col>13</xdr:col>
      <xdr:colOff>190500</xdr:colOff>
      <xdr:row>16</xdr:row>
      <xdr:rowOff>114300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19</xdr:row>
      <xdr:rowOff>190499</xdr:rowOff>
    </xdr:from>
    <xdr:to>
      <xdr:col>17</xdr:col>
      <xdr:colOff>57150</xdr:colOff>
      <xdr:row>35</xdr:row>
      <xdr:rowOff>180974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10</xdr:row>
      <xdr:rowOff>142875</xdr:rowOff>
    </xdr:from>
    <xdr:to>
      <xdr:col>18</xdr:col>
      <xdr:colOff>123825</xdr:colOff>
      <xdr:row>26</xdr:row>
      <xdr:rowOff>180975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</xdr:row>
      <xdr:rowOff>85725</xdr:rowOff>
    </xdr:from>
    <xdr:to>
      <xdr:col>7</xdr:col>
      <xdr:colOff>342900</xdr:colOff>
      <xdr:row>22</xdr:row>
      <xdr:rowOff>161925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6</xdr:row>
      <xdr:rowOff>171450</xdr:rowOff>
    </xdr:from>
    <xdr:to>
      <xdr:col>12</xdr:col>
      <xdr:colOff>19050</xdr:colOff>
      <xdr:row>21</xdr:row>
      <xdr:rowOff>57150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8</xdr:row>
      <xdr:rowOff>66675</xdr:rowOff>
    </xdr:from>
    <xdr:to>
      <xdr:col>18</xdr:col>
      <xdr:colOff>314325</xdr:colOff>
      <xdr:row>27</xdr:row>
      <xdr:rowOff>38100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2247900"/>
          <a:ext cx="5772150" cy="3600450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Downloads/Haber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Downloads/Maciejowska_17.x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ty"/>
      <sheetName val="Mieszkańcy"/>
      <sheetName val="Rekrutacja"/>
      <sheetName val="Zarobki"/>
      <sheetName val="Zyski"/>
      <sheetName val="Zestawienie"/>
      <sheetName val="Polska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Średnia ocen</v>
          </cell>
          <cell r="C2" t="str">
            <v>Frekwencja</v>
          </cell>
        </row>
        <row r="3">
          <cell r="A3" t="str">
            <v>I a</v>
          </cell>
          <cell r="B3">
            <v>3.5</v>
          </cell>
          <cell r="C3">
            <v>0.96</v>
          </cell>
        </row>
        <row r="4">
          <cell r="A4" t="str">
            <v>I b</v>
          </cell>
          <cell r="B4">
            <v>3.45</v>
          </cell>
          <cell r="C4">
            <v>0.79</v>
          </cell>
        </row>
        <row r="5">
          <cell r="A5" t="str">
            <v>I c</v>
          </cell>
          <cell r="B5">
            <v>3.62</v>
          </cell>
          <cell r="C5">
            <v>0.89</v>
          </cell>
        </row>
        <row r="6">
          <cell r="A6" t="str">
            <v>II a</v>
          </cell>
          <cell r="B6">
            <v>3.4</v>
          </cell>
          <cell r="C6">
            <v>0.91</v>
          </cell>
        </row>
        <row r="7">
          <cell r="A7" t="str">
            <v>II b</v>
          </cell>
          <cell r="B7">
            <v>3.56</v>
          </cell>
          <cell r="C7">
            <v>0.87</v>
          </cell>
        </row>
        <row r="8">
          <cell r="A8" t="str">
            <v>II c</v>
          </cell>
          <cell r="B8">
            <v>3.98</v>
          </cell>
          <cell r="C8">
            <v>0.86</v>
          </cell>
        </row>
        <row r="9">
          <cell r="A9" t="str">
            <v>III a</v>
          </cell>
          <cell r="B9">
            <v>3.56</v>
          </cell>
          <cell r="C9">
            <v>0.97</v>
          </cell>
        </row>
        <row r="10">
          <cell r="A10" t="str">
            <v>III b</v>
          </cell>
          <cell r="B10">
            <v>3.8</v>
          </cell>
          <cell r="C10">
            <v>0.86</v>
          </cell>
        </row>
        <row r="11">
          <cell r="A11" t="str">
            <v>III c</v>
          </cell>
          <cell r="B11">
            <v>4.12</v>
          </cell>
          <cell r="C11">
            <v>0.79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1.xls)Zarobki"/>
      <sheetName val="Arkusz9"/>
      <sheetName val=".1.xls)Zestawienie"/>
      <sheetName val=".1.xls)Zyski"/>
      <sheetName val="Arkusz7"/>
      <sheetName val=".1.xls)grunty"/>
    </sheetNames>
    <sheetDataSet>
      <sheetData sheetId="0" refreshError="1"/>
      <sheetData sheetId="1" refreshError="1"/>
      <sheetData sheetId="2">
        <row r="3">
          <cell r="A3" t="str">
            <v>I a</v>
          </cell>
          <cell r="B3">
            <v>3.5</v>
          </cell>
          <cell r="C3">
            <v>0.96</v>
          </cell>
        </row>
        <row r="4">
          <cell r="A4" t="str">
            <v>I b</v>
          </cell>
          <cell r="B4">
            <v>3.45</v>
          </cell>
          <cell r="C4">
            <v>0.79</v>
          </cell>
        </row>
        <row r="5">
          <cell r="A5" t="str">
            <v>I c</v>
          </cell>
          <cell r="B5">
            <v>3.62</v>
          </cell>
          <cell r="C5">
            <v>0.89</v>
          </cell>
        </row>
        <row r="6">
          <cell r="A6" t="str">
            <v>II a</v>
          </cell>
          <cell r="B6">
            <v>3.4</v>
          </cell>
          <cell r="C6">
            <v>0.91</v>
          </cell>
        </row>
        <row r="7">
          <cell r="A7" t="str">
            <v>II b</v>
          </cell>
          <cell r="B7">
            <v>3.56</v>
          </cell>
          <cell r="C7">
            <v>0.87</v>
          </cell>
        </row>
        <row r="8">
          <cell r="A8" t="str">
            <v>II c</v>
          </cell>
          <cell r="B8">
            <v>3.98</v>
          </cell>
          <cell r="C8">
            <v>0.86</v>
          </cell>
        </row>
        <row r="9">
          <cell r="A9" t="str">
            <v>III a</v>
          </cell>
          <cell r="B9">
            <v>3.56</v>
          </cell>
          <cell r="C9">
            <v>0.97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3" sqref="A3:C8"/>
    </sheetView>
  </sheetViews>
  <sheetFormatPr defaultRowHeight="15"/>
  <cols>
    <col min="3" max="3" width="15" customWidth="1"/>
  </cols>
  <sheetData>
    <row r="1" spans="1:3">
      <c r="A1" s="1" t="s">
        <v>0</v>
      </c>
      <c r="B1" s="2"/>
      <c r="C1" s="3"/>
    </row>
    <row r="2" spans="1:3">
      <c r="A2" s="4" t="s">
        <v>1</v>
      </c>
      <c r="B2" s="5" t="s">
        <v>2</v>
      </c>
      <c r="C2" s="5" t="s">
        <v>3</v>
      </c>
    </row>
    <row r="3" spans="1:3" ht="26.25">
      <c r="A3" s="4" t="s">
        <v>4</v>
      </c>
      <c r="B3" s="6">
        <v>2478</v>
      </c>
      <c r="C3" s="7">
        <f t="shared" ref="C3:C9" si="0">B3/ogółem</f>
        <v>0.18289172632666617</v>
      </c>
    </row>
    <row r="4" spans="1:3">
      <c r="A4" s="4" t="s">
        <v>5</v>
      </c>
      <c r="B4" s="6">
        <v>6198</v>
      </c>
      <c r="C4" s="7">
        <f t="shared" si="0"/>
        <v>0.45745073437154032</v>
      </c>
    </row>
    <row r="5" spans="1:3" ht="39">
      <c r="A5" s="4" t="s">
        <v>6</v>
      </c>
      <c r="B5" s="6">
        <v>1285</v>
      </c>
      <c r="C5" s="7">
        <f t="shared" si="0"/>
        <v>9.4840947671414863E-2</v>
      </c>
    </row>
    <row r="6" spans="1:3" ht="39">
      <c r="A6" s="4" t="s">
        <v>7</v>
      </c>
      <c r="B6" s="6">
        <v>1594</v>
      </c>
      <c r="C6" s="7">
        <f t="shared" si="0"/>
        <v>0.11764705882352941</v>
      </c>
    </row>
    <row r="7" spans="1:3" ht="39">
      <c r="A7" s="4" t="s">
        <v>8</v>
      </c>
      <c r="B7" s="6">
        <v>370</v>
      </c>
      <c r="C7" s="7">
        <f t="shared" si="0"/>
        <v>2.7308288434570817E-2</v>
      </c>
    </row>
    <row r="8" spans="1:3">
      <c r="A8" s="4" t="s">
        <v>9</v>
      </c>
      <c r="B8" s="6">
        <v>1624</v>
      </c>
      <c r="C8" s="7">
        <f t="shared" si="0"/>
        <v>0.11986124437227839</v>
      </c>
    </row>
    <row r="9" spans="1:3">
      <c r="A9" s="4" t="s">
        <v>10</v>
      </c>
      <c r="B9" s="8">
        <f>SUM(B3:B8)</f>
        <v>13549</v>
      </c>
      <c r="C9" s="7">
        <f t="shared" si="0"/>
        <v>1</v>
      </c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N17" sqref="N17"/>
    </sheetView>
  </sheetViews>
  <sheetFormatPr defaultRowHeight="15"/>
  <cols>
    <col min="3" max="3" width="12" customWidth="1"/>
  </cols>
  <sheetData>
    <row r="1" spans="1:3">
      <c r="A1" s="1" t="s">
        <v>11</v>
      </c>
      <c r="B1" s="2"/>
      <c r="C1" s="3"/>
    </row>
    <row r="2" spans="1:3">
      <c r="A2" s="9" t="s">
        <v>12</v>
      </c>
      <c r="B2" s="6" t="s">
        <v>13</v>
      </c>
      <c r="C2" s="6" t="s">
        <v>3</v>
      </c>
    </row>
    <row r="3" spans="1:3">
      <c r="A3" s="10" t="s">
        <v>14</v>
      </c>
      <c r="B3" s="6">
        <v>6512</v>
      </c>
      <c r="C3" s="7">
        <f t="shared" ref="C3:C11" si="0">B3/Razem</f>
        <v>2.5497958048967668E-2</v>
      </c>
    </row>
    <row r="4" spans="1:3">
      <c r="A4" s="11" t="s">
        <v>15</v>
      </c>
      <c r="B4" s="6">
        <v>9203</v>
      </c>
      <c r="C4" s="7">
        <f t="shared" si="0"/>
        <v>3.6034660307839292E-2</v>
      </c>
    </row>
    <row r="5" spans="1:3">
      <c r="A5" s="11" t="s">
        <v>16</v>
      </c>
      <c r="B5" s="6">
        <v>22546</v>
      </c>
      <c r="C5" s="7">
        <f t="shared" si="0"/>
        <v>8.8279631783173385E-2</v>
      </c>
    </row>
    <row r="6" spans="1:3">
      <c r="A6" s="10" t="s">
        <v>17</v>
      </c>
      <c r="B6" s="6">
        <v>11276</v>
      </c>
      <c r="C6" s="7">
        <f t="shared" si="0"/>
        <v>4.4151562493881975E-2</v>
      </c>
    </row>
    <row r="7" spans="1:3" ht="26.25">
      <c r="A7" s="10" t="s">
        <v>18</v>
      </c>
      <c r="B7" s="6">
        <v>81801</v>
      </c>
      <c r="C7" s="7">
        <f t="shared" si="0"/>
        <v>0.32029460478556576</v>
      </c>
    </row>
    <row r="8" spans="1:3" ht="39">
      <c r="A8" s="10" t="s">
        <v>19</v>
      </c>
      <c r="B8" s="6">
        <v>83410</v>
      </c>
      <c r="C8" s="7">
        <f t="shared" si="0"/>
        <v>0.32659469914993755</v>
      </c>
    </row>
    <row r="9" spans="1:3" ht="26.25">
      <c r="A9" s="10" t="s">
        <v>20</v>
      </c>
      <c r="B9" s="6">
        <v>27246</v>
      </c>
      <c r="C9" s="7">
        <f t="shared" si="0"/>
        <v>0.10668264204578826</v>
      </c>
    </row>
    <row r="10" spans="1:3" ht="39">
      <c r="A10" s="10" t="s">
        <v>21</v>
      </c>
      <c r="B10" s="6">
        <v>13399</v>
      </c>
      <c r="C10" s="7">
        <f t="shared" si="0"/>
        <v>5.2464241384846101E-2</v>
      </c>
    </row>
    <row r="11" spans="1:3">
      <c r="A11" s="12" t="s">
        <v>22</v>
      </c>
      <c r="B11" s="8">
        <f>SUM(B3:B10)</f>
        <v>255393</v>
      </c>
      <c r="C11" s="7">
        <f t="shared" si="0"/>
        <v>1</v>
      </c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opLeftCell="A16" workbookViewId="0">
      <selection activeCell="D29" sqref="D29"/>
    </sheetView>
  </sheetViews>
  <sheetFormatPr defaultRowHeight="15"/>
  <sheetData>
    <row r="1" spans="1:11" ht="15.75" thickBot="1">
      <c r="D1" s="25" t="s">
        <v>23</v>
      </c>
      <c r="E1" s="27"/>
      <c r="F1" s="27"/>
      <c r="G1" s="26"/>
      <c r="H1" s="25" t="s">
        <v>24</v>
      </c>
      <c r="I1" s="26"/>
      <c r="K1" s="13"/>
    </row>
    <row r="2" spans="1:11" ht="90" thickBot="1">
      <c r="A2" s="14" t="s">
        <v>25</v>
      </c>
      <c r="B2" s="14" t="s">
        <v>26</v>
      </c>
      <c r="C2" s="14" t="s">
        <v>27</v>
      </c>
      <c r="D2" s="15" t="s">
        <v>28</v>
      </c>
      <c r="E2" s="15" t="s">
        <v>29</v>
      </c>
      <c r="F2" s="15" t="s">
        <v>30</v>
      </c>
      <c r="G2" s="15" t="s">
        <v>31</v>
      </c>
      <c r="H2" s="15" t="s">
        <v>32</v>
      </c>
      <c r="I2" s="15" t="s">
        <v>33</v>
      </c>
      <c r="J2" s="16" t="s">
        <v>34</v>
      </c>
      <c r="K2" s="17" t="s">
        <v>35</v>
      </c>
    </row>
    <row r="3" spans="1:11" ht="15.75" thickBot="1">
      <c r="A3" s="18">
        <v>1</v>
      </c>
      <c r="B3" s="18" t="s">
        <v>36</v>
      </c>
      <c r="C3" s="18" t="s">
        <v>37</v>
      </c>
      <c r="D3" s="18">
        <v>3</v>
      </c>
      <c r="E3" s="18">
        <v>3</v>
      </c>
      <c r="F3" s="18">
        <v>3</v>
      </c>
      <c r="G3" s="18">
        <v>2</v>
      </c>
      <c r="H3" s="18">
        <v>20</v>
      </c>
      <c r="I3" s="18">
        <v>18</v>
      </c>
      <c r="J3" s="18">
        <f>D3*2+E3*3+F3*3+G3*2+H3+I3</f>
        <v>66</v>
      </c>
      <c r="K3" s="18" t="str">
        <f>IF(J3&gt;=120,"przyjęty","")</f>
        <v/>
      </c>
    </row>
    <row r="4" spans="1:11" ht="15.75" thickBot="1">
      <c r="A4" s="18">
        <v>2</v>
      </c>
      <c r="B4" s="18" t="s">
        <v>38</v>
      </c>
      <c r="C4" s="18" t="s">
        <v>39</v>
      </c>
      <c r="D4" s="18">
        <v>5</v>
      </c>
      <c r="E4" s="18">
        <v>4</v>
      </c>
      <c r="F4" s="18">
        <v>4</v>
      </c>
      <c r="G4" s="18">
        <v>4</v>
      </c>
      <c r="H4" s="18">
        <v>30</v>
      </c>
      <c r="I4" s="18">
        <v>41</v>
      </c>
      <c r="J4" s="18">
        <f t="shared" ref="J4:J12" si="0">D4*2+E4*3+F4*3+G4*2+H4+I4</f>
        <v>113</v>
      </c>
      <c r="K4" s="18" t="str">
        <f t="shared" ref="K4:K12" si="1">IF(J4&gt;=120,"przyjęty","")</f>
        <v/>
      </c>
    </row>
    <row r="5" spans="1:11" ht="15.75" thickBot="1">
      <c r="A5" s="18">
        <v>3</v>
      </c>
      <c r="B5" s="18" t="s">
        <v>40</v>
      </c>
      <c r="C5" s="18" t="s">
        <v>41</v>
      </c>
      <c r="D5" s="18">
        <v>6</v>
      </c>
      <c r="E5" s="18">
        <v>5</v>
      </c>
      <c r="F5" s="18">
        <v>4</v>
      </c>
      <c r="G5" s="18">
        <v>5</v>
      </c>
      <c r="H5" s="18">
        <v>45</v>
      </c>
      <c r="I5" s="18">
        <v>39</v>
      </c>
      <c r="J5" s="18">
        <f t="shared" si="0"/>
        <v>133</v>
      </c>
      <c r="K5" s="18" t="str">
        <f t="shared" si="1"/>
        <v>przyjęty</v>
      </c>
    </row>
    <row r="6" spans="1:11" ht="15.75" thickBot="1">
      <c r="A6" s="18">
        <v>4</v>
      </c>
      <c r="B6" s="18" t="s">
        <v>42</v>
      </c>
      <c r="C6" s="18" t="s">
        <v>43</v>
      </c>
      <c r="D6" s="18">
        <v>3</v>
      </c>
      <c r="E6" s="18">
        <v>5</v>
      </c>
      <c r="F6" s="18">
        <v>4</v>
      </c>
      <c r="G6" s="18">
        <v>4</v>
      </c>
      <c r="H6" s="18">
        <v>37</v>
      </c>
      <c r="I6" s="18">
        <v>35</v>
      </c>
      <c r="J6" s="18">
        <f t="shared" si="0"/>
        <v>113</v>
      </c>
      <c r="K6" s="18" t="str">
        <f t="shared" si="1"/>
        <v/>
      </c>
    </row>
    <row r="7" spans="1:11" ht="15.75" thickBot="1">
      <c r="A7" s="18">
        <v>5</v>
      </c>
      <c r="B7" s="18" t="s">
        <v>44</v>
      </c>
      <c r="C7" s="18" t="s">
        <v>45</v>
      </c>
      <c r="D7" s="18">
        <v>4</v>
      </c>
      <c r="E7" s="18">
        <v>5</v>
      </c>
      <c r="F7" s="18">
        <v>5</v>
      </c>
      <c r="G7" s="18">
        <v>5</v>
      </c>
      <c r="H7" s="18">
        <v>39</v>
      </c>
      <c r="I7" s="18">
        <v>48</v>
      </c>
      <c r="J7" s="18">
        <f t="shared" si="0"/>
        <v>135</v>
      </c>
      <c r="K7" s="18" t="str">
        <f t="shared" si="1"/>
        <v>przyjęty</v>
      </c>
    </row>
    <row r="8" spans="1:11" ht="15.75" thickBot="1">
      <c r="A8" s="18">
        <v>6</v>
      </c>
      <c r="B8" s="18" t="s">
        <v>46</v>
      </c>
      <c r="C8" s="18" t="s">
        <v>47</v>
      </c>
      <c r="D8" s="18">
        <v>5</v>
      </c>
      <c r="E8" s="18">
        <v>3</v>
      </c>
      <c r="F8" s="18">
        <v>3</v>
      </c>
      <c r="G8" s="18">
        <v>4</v>
      </c>
      <c r="H8" s="18">
        <v>23</v>
      </c>
      <c r="I8" s="18">
        <v>26</v>
      </c>
      <c r="J8" s="18">
        <f t="shared" si="0"/>
        <v>85</v>
      </c>
      <c r="K8" s="18" t="str">
        <f t="shared" si="1"/>
        <v/>
      </c>
    </row>
    <row r="9" spans="1:11" ht="15.75" thickBot="1">
      <c r="A9" s="18">
        <v>7</v>
      </c>
      <c r="B9" s="18" t="s">
        <v>48</v>
      </c>
      <c r="C9" s="18" t="s">
        <v>45</v>
      </c>
      <c r="D9" s="18">
        <v>4</v>
      </c>
      <c r="E9" s="18">
        <v>4</v>
      </c>
      <c r="F9" s="18">
        <v>3</v>
      </c>
      <c r="G9" s="18">
        <v>5</v>
      </c>
      <c r="H9" s="18">
        <v>41</v>
      </c>
      <c r="I9" s="18">
        <v>42</v>
      </c>
      <c r="J9" s="18">
        <f t="shared" si="0"/>
        <v>122</v>
      </c>
      <c r="K9" s="18" t="str">
        <f t="shared" si="1"/>
        <v>przyjęty</v>
      </c>
    </row>
    <row r="10" spans="1:11" ht="15.75" thickBot="1">
      <c r="A10" s="18">
        <v>8</v>
      </c>
      <c r="B10" s="18" t="s">
        <v>49</v>
      </c>
      <c r="C10" s="18" t="s">
        <v>50</v>
      </c>
      <c r="D10" s="18">
        <v>4</v>
      </c>
      <c r="E10" s="18">
        <v>6</v>
      </c>
      <c r="F10" s="18">
        <v>5</v>
      </c>
      <c r="G10" s="18">
        <v>6</v>
      </c>
      <c r="H10" s="18">
        <v>49</v>
      </c>
      <c r="I10" s="18">
        <v>48</v>
      </c>
      <c r="J10" s="18">
        <f t="shared" si="0"/>
        <v>150</v>
      </c>
      <c r="K10" s="18" t="str">
        <f t="shared" si="1"/>
        <v>przyjęty</v>
      </c>
    </row>
    <row r="11" spans="1:11" ht="15.75" thickBot="1">
      <c r="A11" s="18">
        <v>9</v>
      </c>
      <c r="B11" s="18" t="s">
        <v>51</v>
      </c>
      <c r="C11" s="18" t="s">
        <v>52</v>
      </c>
      <c r="D11" s="18">
        <v>3</v>
      </c>
      <c r="E11" s="18">
        <v>3</v>
      </c>
      <c r="F11" s="18">
        <v>2</v>
      </c>
      <c r="G11" s="18">
        <v>3</v>
      </c>
      <c r="H11" s="18">
        <v>19</v>
      </c>
      <c r="I11" s="18">
        <v>20</v>
      </c>
      <c r="J11" s="18">
        <f t="shared" si="0"/>
        <v>66</v>
      </c>
      <c r="K11" s="18" t="str">
        <f t="shared" si="1"/>
        <v/>
      </c>
    </row>
    <row r="12" spans="1:11" ht="15.75" thickBot="1">
      <c r="A12" s="18">
        <v>10</v>
      </c>
      <c r="B12" s="18" t="s">
        <v>53</v>
      </c>
      <c r="C12" s="18" t="s">
        <v>54</v>
      </c>
      <c r="D12" s="18">
        <v>4</v>
      </c>
      <c r="E12" s="18">
        <v>2</v>
      </c>
      <c r="F12" s="18">
        <v>3</v>
      </c>
      <c r="G12" s="18">
        <v>3</v>
      </c>
      <c r="H12" s="18">
        <v>21</v>
      </c>
      <c r="I12" s="18">
        <v>27</v>
      </c>
      <c r="J12" s="18">
        <f t="shared" si="0"/>
        <v>77</v>
      </c>
      <c r="K12" s="18" t="str">
        <f t="shared" si="1"/>
        <v/>
      </c>
    </row>
    <row r="15" spans="1:11">
      <c r="B15" s="19" t="s">
        <v>55</v>
      </c>
      <c r="C15" s="19">
        <f>COUNTIF(K3:K12,"przyjęty")</f>
        <v>4</v>
      </c>
    </row>
    <row r="16" spans="1:11">
      <c r="B16" s="20" t="s">
        <v>56</v>
      </c>
      <c r="C16" s="21">
        <f>COUNTIF(K3:K12,"")</f>
        <v>6</v>
      </c>
    </row>
    <row r="17" spans="2:5">
      <c r="B17" s="19" t="s">
        <v>57</v>
      </c>
      <c r="C17" s="19"/>
      <c r="D17" s="19"/>
      <c r="E17" s="19">
        <f>COUNTIF(E3:E12,6)</f>
        <v>1</v>
      </c>
    </row>
    <row r="18" spans="2:5">
      <c r="B18" s="22" t="s">
        <v>58</v>
      </c>
      <c r="C18" s="23"/>
      <c r="D18" s="24"/>
      <c r="E18" s="19">
        <f>COUNTIF(L3:L12,TRUE)</f>
        <v>0</v>
      </c>
    </row>
    <row r="19" spans="2:5">
      <c r="B19" s="22" t="s">
        <v>59</v>
      </c>
      <c r="C19" s="23"/>
      <c r="D19" s="24"/>
      <c r="E19" s="19">
        <f>COUNTIF(M3:M12,FALSE)</f>
        <v>0</v>
      </c>
    </row>
  </sheetData>
  <mergeCells count="4">
    <mergeCell ref="D1:G1"/>
    <mergeCell ref="H1:I1"/>
    <mergeCell ref="B18:D18"/>
    <mergeCell ref="B19:D19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opLeftCell="A10" workbookViewId="0">
      <selection activeCell="F27" sqref="F27"/>
    </sheetView>
  </sheetViews>
  <sheetFormatPr defaultRowHeight="15"/>
  <sheetData>
    <row r="1" spans="1:5">
      <c r="A1" s="28" t="s">
        <v>60</v>
      </c>
      <c r="B1" s="28"/>
      <c r="C1" s="28"/>
      <c r="D1" s="28"/>
      <c r="E1" s="28"/>
    </row>
    <row r="2" spans="1:5">
      <c r="A2" s="19"/>
      <c r="B2" s="29" t="s">
        <v>61</v>
      </c>
      <c r="C2" s="29"/>
      <c r="D2" s="29" t="s">
        <v>62</v>
      </c>
      <c r="E2" s="29"/>
    </row>
    <row r="3" spans="1:5">
      <c r="A3" s="19" t="s">
        <v>63</v>
      </c>
      <c r="B3" s="19" t="s">
        <v>64</v>
      </c>
      <c r="C3" s="19" t="s">
        <v>65</v>
      </c>
      <c r="D3" s="19" t="s">
        <v>66</v>
      </c>
      <c r="E3" s="19" t="s">
        <v>65</v>
      </c>
    </row>
    <row r="4" spans="1:5">
      <c r="A4" s="30" t="s">
        <v>67</v>
      </c>
      <c r="B4" s="19">
        <v>2200</v>
      </c>
      <c r="C4" s="19">
        <v>176</v>
      </c>
      <c r="D4" s="19">
        <v>1500</v>
      </c>
      <c r="E4" s="19">
        <v>140</v>
      </c>
    </row>
    <row r="5" spans="1:5">
      <c r="A5" s="30" t="s">
        <v>68</v>
      </c>
      <c r="B5" s="19">
        <v>3000</v>
      </c>
      <c r="C5" s="19">
        <v>212</v>
      </c>
      <c r="D5" s="19">
        <v>1200</v>
      </c>
      <c r="E5" s="19">
        <v>136</v>
      </c>
    </row>
    <row r="6" spans="1:5">
      <c r="A6" s="30" t="s">
        <v>69</v>
      </c>
      <c r="B6" s="19">
        <v>2800</v>
      </c>
      <c r="C6" s="19">
        <v>160</v>
      </c>
      <c r="D6" s="19">
        <v>2000</v>
      </c>
      <c r="E6" s="19">
        <v>176</v>
      </c>
    </row>
  </sheetData>
  <mergeCells count="3">
    <mergeCell ref="A1:E1"/>
    <mergeCell ref="B2:C2"/>
    <mergeCell ref="D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2" sqref="B12"/>
    </sheetView>
  </sheetViews>
  <sheetFormatPr defaultRowHeight="15"/>
  <cols>
    <col min="2" max="2" width="20.140625" customWidth="1"/>
    <col min="4" max="4" width="20.28515625" customWidth="1"/>
  </cols>
  <sheetData>
    <row r="1" spans="1:5">
      <c r="A1" t="s">
        <v>70</v>
      </c>
    </row>
    <row r="2" spans="1:5">
      <c r="B2" t="s">
        <v>71</v>
      </c>
      <c r="D2" t="s">
        <v>72</v>
      </c>
    </row>
    <row r="3" spans="1:5">
      <c r="A3" t="s">
        <v>73</v>
      </c>
      <c r="B3" t="s">
        <v>74</v>
      </c>
      <c r="C3" t="s">
        <v>75</v>
      </c>
      <c r="D3" t="s">
        <v>74</v>
      </c>
      <c r="E3" t="s">
        <v>75</v>
      </c>
    </row>
    <row r="4" spans="1:5">
      <c r="A4" t="s">
        <v>67</v>
      </c>
      <c r="B4">
        <v>61000</v>
      </c>
      <c r="C4">
        <v>12300</v>
      </c>
      <c r="D4">
        <v>45000</v>
      </c>
      <c r="E4">
        <v>6800</v>
      </c>
    </row>
    <row r="5" spans="1:5">
      <c r="A5" t="s">
        <v>68</v>
      </c>
      <c r="B5">
        <v>32000</v>
      </c>
      <c r="C5">
        <v>8000</v>
      </c>
      <c r="D5">
        <v>32000</v>
      </c>
      <c r="E5">
        <v>3200</v>
      </c>
    </row>
    <row r="6" spans="1:5">
      <c r="A6" t="s">
        <v>69</v>
      </c>
      <c r="B6">
        <v>78000</v>
      </c>
      <c r="C6">
        <v>21000</v>
      </c>
      <c r="D6">
        <v>56000</v>
      </c>
      <c r="E6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2" activeCellId="1" sqref="A2:A11 C2:C11"/>
    </sheetView>
  </sheetViews>
  <sheetFormatPr defaultRowHeight="15"/>
  <cols>
    <col min="2" max="2" width="16.5703125" customWidth="1"/>
    <col min="3" max="3" width="16.28515625" customWidth="1"/>
  </cols>
  <sheetData>
    <row r="1" spans="1:3">
      <c r="A1" t="s">
        <v>76</v>
      </c>
    </row>
    <row r="2" spans="1:3">
      <c r="A2" t="s">
        <v>77</v>
      </c>
      <c r="B2" t="s">
        <v>78</v>
      </c>
      <c r="C2" t="s">
        <v>79</v>
      </c>
    </row>
    <row r="3" spans="1:3">
      <c r="A3" t="s">
        <v>80</v>
      </c>
      <c r="B3">
        <v>3.5</v>
      </c>
      <c r="C3" s="31">
        <v>0.96</v>
      </c>
    </row>
    <row r="4" spans="1:3">
      <c r="A4" t="s">
        <v>81</v>
      </c>
      <c r="B4">
        <v>3.45</v>
      </c>
      <c r="C4" s="31">
        <v>0.79</v>
      </c>
    </row>
    <row r="5" spans="1:3">
      <c r="A5" t="s">
        <v>82</v>
      </c>
      <c r="B5">
        <v>3.62</v>
      </c>
      <c r="C5" s="31">
        <v>0.89</v>
      </c>
    </row>
    <row r="6" spans="1:3">
      <c r="A6" t="s">
        <v>83</v>
      </c>
      <c r="B6">
        <v>3.4</v>
      </c>
      <c r="C6" s="31">
        <v>0.91</v>
      </c>
    </row>
    <row r="7" spans="1:3">
      <c r="A7" t="s">
        <v>84</v>
      </c>
      <c r="B7">
        <v>3.56</v>
      </c>
      <c r="C7" s="31">
        <v>0.87</v>
      </c>
    </row>
    <row r="8" spans="1:3">
      <c r="A8" t="s">
        <v>85</v>
      </c>
      <c r="B8">
        <v>3.98</v>
      </c>
      <c r="C8" s="31">
        <v>0.86</v>
      </c>
    </row>
    <row r="9" spans="1:3">
      <c r="A9" t="s">
        <v>86</v>
      </c>
      <c r="B9">
        <v>3.56</v>
      </c>
      <c r="C9" s="31">
        <v>0.97</v>
      </c>
    </row>
    <row r="10" spans="1:3">
      <c r="A10" t="s">
        <v>87</v>
      </c>
      <c r="B10">
        <v>3.8</v>
      </c>
      <c r="C10" s="31">
        <v>0.86</v>
      </c>
    </row>
    <row r="11" spans="1:3">
      <c r="A11" t="s">
        <v>88</v>
      </c>
      <c r="B11">
        <v>4.12</v>
      </c>
      <c r="C11" s="31">
        <v>0.79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2"/>
  <sheetViews>
    <sheetView workbookViewId="0">
      <selection activeCell="H22" sqref="H22"/>
    </sheetView>
  </sheetViews>
  <sheetFormatPr defaultRowHeight="15"/>
  <sheetData>
    <row r="3" spans="2:8" ht="16.5" thickBot="1">
      <c r="B3" s="32" t="s">
        <v>89</v>
      </c>
      <c r="C3" s="33"/>
      <c r="D3" s="33"/>
      <c r="E3" s="33"/>
      <c r="F3" s="33"/>
      <c r="G3" s="33"/>
      <c r="H3" s="33"/>
    </row>
    <row r="4" spans="2:8" ht="15.75" thickBot="1">
      <c r="B4" s="34" t="s">
        <v>90</v>
      </c>
      <c r="C4" s="35" t="s">
        <v>91</v>
      </c>
      <c r="D4" s="36" t="s">
        <v>92</v>
      </c>
      <c r="E4" s="37"/>
      <c r="F4" s="37"/>
      <c r="G4" s="37"/>
      <c r="H4" s="38"/>
    </row>
    <row r="5" spans="2:8" ht="64.5" thickBot="1">
      <c r="B5" s="39"/>
      <c r="C5" s="40"/>
      <c r="D5" s="41" t="s">
        <v>93</v>
      </c>
      <c r="E5" s="42" t="s">
        <v>94</v>
      </c>
      <c r="F5" s="42" t="s">
        <v>95</v>
      </c>
      <c r="G5" s="42" t="s">
        <v>96</v>
      </c>
      <c r="H5" s="43" t="s">
        <v>97</v>
      </c>
    </row>
    <row r="6" spans="2:8">
      <c r="B6" s="44" t="s">
        <v>98</v>
      </c>
      <c r="C6" s="45">
        <v>19948</v>
      </c>
      <c r="D6" s="46">
        <v>2978</v>
      </c>
      <c r="E6" s="47">
        <f>D6/$D$20*100</f>
        <v>88.763040238450074</v>
      </c>
      <c r="F6" s="48"/>
      <c r="G6" s="48">
        <v>72</v>
      </c>
      <c r="H6" s="49"/>
    </row>
    <row r="7" spans="2:8">
      <c r="B7" s="44" t="s">
        <v>99</v>
      </c>
      <c r="C7" s="45">
        <v>17970</v>
      </c>
      <c r="D7" s="46">
        <v>2101</v>
      </c>
      <c r="E7" s="47">
        <f t="shared" ref="E7:E21" si="0">D7/$D$20*100</f>
        <v>62.622950819672127</v>
      </c>
      <c r="F7" s="48"/>
      <c r="G7" s="48">
        <v>62</v>
      </c>
      <c r="H7" s="49"/>
    </row>
    <row r="8" spans="2:8">
      <c r="B8" s="44" t="s">
        <v>100</v>
      </c>
      <c r="C8" s="45">
        <v>25114</v>
      </c>
      <c r="D8" s="46">
        <v>2235</v>
      </c>
      <c r="E8" s="47">
        <f t="shared" si="0"/>
        <v>66.616989567809242</v>
      </c>
      <c r="F8" s="48"/>
      <c r="G8" s="48">
        <v>46</v>
      </c>
      <c r="H8" s="49"/>
    </row>
    <row r="9" spans="2:8">
      <c r="B9" s="44" t="s">
        <v>101</v>
      </c>
      <c r="C9" s="45">
        <v>13984</v>
      </c>
      <c r="D9" s="46">
        <v>1024</v>
      </c>
      <c r="E9" s="47">
        <f t="shared" si="0"/>
        <v>30.521609538002981</v>
      </c>
      <c r="F9" s="48"/>
      <c r="G9" s="48">
        <v>65</v>
      </c>
      <c r="H9" s="49"/>
    </row>
    <row r="10" spans="2:8">
      <c r="B10" s="44" t="s">
        <v>102</v>
      </c>
      <c r="C10" s="45">
        <v>18219</v>
      </c>
      <c r="D10" s="46">
        <v>2653</v>
      </c>
      <c r="E10" s="47">
        <f t="shared" si="0"/>
        <v>79.076005961251866</v>
      </c>
      <c r="F10" s="48"/>
      <c r="G10" s="48">
        <v>65</v>
      </c>
      <c r="H10" s="49"/>
    </row>
    <row r="11" spans="2:8">
      <c r="B11" s="44" t="s">
        <v>103</v>
      </c>
      <c r="C11" s="45">
        <v>15144</v>
      </c>
      <c r="D11" s="46">
        <v>3223</v>
      </c>
      <c r="E11" s="47">
        <f t="shared" si="0"/>
        <v>96.06557377049181</v>
      </c>
      <c r="F11" s="48"/>
      <c r="G11" s="48">
        <v>51</v>
      </c>
      <c r="H11" s="49"/>
    </row>
    <row r="12" spans="2:8">
      <c r="B12" s="44" t="s">
        <v>104</v>
      </c>
      <c r="C12" s="45">
        <v>35598</v>
      </c>
      <c r="D12" s="46">
        <v>5070</v>
      </c>
      <c r="E12" s="47">
        <f t="shared" si="0"/>
        <v>151.11773472429212</v>
      </c>
      <c r="F12" s="48"/>
      <c r="G12" s="48">
        <v>64</v>
      </c>
      <c r="H12" s="49"/>
    </row>
    <row r="13" spans="2:8">
      <c r="B13" s="44" t="s">
        <v>105</v>
      </c>
      <c r="C13" s="45">
        <v>9412</v>
      </c>
      <c r="D13" s="46">
        <v>1088</v>
      </c>
      <c r="E13" s="47">
        <f t="shared" si="0"/>
        <v>32.429210134128169</v>
      </c>
      <c r="F13" s="48"/>
      <c r="G13" s="48">
        <v>53</v>
      </c>
      <c r="H13" s="49"/>
    </row>
    <row r="14" spans="2:8">
      <c r="B14" s="44" t="s">
        <v>106</v>
      </c>
      <c r="C14" s="45">
        <v>17926</v>
      </c>
      <c r="D14" s="46">
        <v>2126</v>
      </c>
      <c r="E14" s="47">
        <f t="shared" si="0"/>
        <v>63.368107302533531</v>
      </c>
      <c r="F14" s="48"/>
      <c r="G14" s="48">
        <v>41</v>
      </c>
      <c r="H14" s="49"/>
    </row>
    <row r="15" spans="2:8">
      <c r="B15" s="44" t="s">
        <v>107</v>
      </c>
      <c r="C15" s="45">
        <v>20180</v>
      </c>
      <c r="D15" s="46">
        <v>1223</v>
      </c>
      <c r="E15" s="47">
        <f t="shared" si="0"/>
        <v>36.453055141579732</v>
      </c>
      <c r="F15" s="48"/>
      <c r="G15" s="48">
        <v>58</v>
      </c>
      <c r="H15" s="49"/>
    </row>
    <row r="16" spans="2:8">
      <c r="B16" s="44" t="s">
        <v>108</v>
      </c>
      <c r="C16" s="45">
        <v>18293</v>
      </c>
      <c r="D16" s="46">
        <v>2191</v>
      </c>
      <c r="E16" s="47">
        <f t="shared" si="0"/>
        <v>65.305514157973178</v>
      </c>
      <c r="F16" s="48"/>
      <c r="G16" s="48">
        <v>69</v>
      </c>
      <c r="H16" s="49"/>
    </row>
    <row r="17" spans="2:8">
      <c r="B17" s="44" t="s">
        <v>109</v>
      </c>
      <c r="C17" s="45">
        <v>12294</v>
      </c>
      <c r="D17" s="46">
        <v>4866</v>
      </c>
      <c r="E17" s="47">
        <f t="shared" si="0"/>
        <v>145.03725782414307</v>
      </c>
      <c r="F17" s="48"/>
      <c r="G17" s="48">
        <v>80</v>
      </c>
      <c r="H17" s="49"/>
    </row>
    <row r="18" spans="2:8">
      <c r="B18" s="44" t="s">
        <v>110</v>
      </c>
      <c r="C18" s="45">
        <v>11672</v>
      </c>
      <c r="D18" s="46">
        <v>1323</v>
      </c>
      <c r="E18" s="47">
        <f t="shared" si="0"/>
        <v>39.433681073025333</v>
      </c>
      <c r="F18" s="48"/>
      <c r="G18" s="48">
        <v>46</v>
      </c>
      <c r="H18" s="49"/>
    </row>
    <row r="19" spans="2:8">
      <c r="B19" s="44" t="s">
        <v>111</v>
      </c>
      <c r="C19" s="45">
        <v>24203</v>
      </c>
      <c r="D19" s="46">
        <v>1466</v>
      </c>
      <c r="E19" s="47">
        <f t="shared" si="0"/>
        <v>43.69597615499255</v>
      </c>
      <c r="F19" s="48"/>
      <c r="G19" s="48">
        <v>60</v>
      </c>
      <c r="H19" s="49"/>
    </row>
    <row r="20" spans="2:8">
      <c r="B20" s="44" t="s">
        <v>112</v>
      </c>
      <c r="C20" s="45">
        <v>29826</v>
      </c>
      <c r="D20" s="46">
        <v>3355</v>
      </c>
      <c r="E20" s="47">
        <f t="shared" si="0"/>
        <v>100</v>
      </c>
      <c r="F20" s="48"/>
      <c r="G20" s="48">
        <v>58</v>
      </c>
      <c r="H20" s="49"/>
    </row>
    <row r="21" spans="2:8" ht="15.75" thickBot="1">
      <c r="B21" s="50" t="s">
        <v>113</v>
      </c>
      <c r="C21" s="51">
        <v>22902</v>
      </c>
      <c r="D21" s="52">
        <v>1733</v>
      </c>
      <c r="E21" s="53">
        <f t="shared" si="0"/>
        <v>51.65424739195231</v>
      </c>
      <c r="F21" s="54"/>
      <c r="G21" s="54">
        <v>70</v>
      </c>
      <c r="H21" s="55"/>
    </row>
    <row r="22" spans="2:8">
      <c r="B22" s="56" t="s">
        <v>22</v>
      </c>
      <c r="C22" s="57">
        <f>SUM(C6:C21)</f>
        <v>312685</v>
      </c>
      <c r="D22" s="57">
        <f>SUM(D6:D21)</f>
        <v>38655</v>
      </c>
      <c r="E22" s="57">
        <f>SUM(E6:E21)</f>
        <v>1152.1609538002983</v>
      </c>
      <c r="F22" s="57"/>
      <c r="G22" s="57">
        <f>SUM(G6:G21)/16</f>
        <v>60</v>
      </c>
      <c r="H22" s="57"/>
    </row>
  </sheetData>
  <mergeCells count="4">
    <mergeCell ref="B3:H3"/>
    <mergeCell ref="B4:B5"/>
    <mergeCell ref="C4:C5"/>
    <mergeCell ref="D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grunty</vt:lpstr>
      <vt:lpstr>mieszkańcy</vt:lpstr>
      <vt:lpstr>rekrutacja</vt:lpstr>
      <vt:lpstr>zarobki</vt:lpstr>
      <vt:lpstr>zysk</vt:lpstr>
      <vt:lpstr>zestawienie</vt:lpstr>
      <vt:lpstr>Polska</vt:lpstr>
      <vt:lpstr>ogółem</vt:lpstr>
      <vt:lpstr>Razem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2010-01-25T16:58:26Z</dcterms:modified>
</cp:coreProperties>
</file>